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605" windowHeight="9375" activeTab="1"/>
  </bookViews>
  <sheets>
    <sheet name="Expenses v2" sheetId="1" r:id="rId1"/>
    <sheet name="Revenue" sheetId="2" r:id="rId2"/>
  </sheets>
  <definedNames/>
  <calcPr fullCalcOnLoad="1"/>
</workbook>
</file>

<file path=xl/sharedStrings.xml><?xml version="1.0" encoding="utf-8"?>
<sst xmlns="http://schemas.openxmlformats.org/spreadsheetml/2006/main" count="88" uniqueCount="86">
  <si>
    <t>Salaries</t>
  </si>
  <si>
    <t>Computer Support</t>
  </si>
  <si>
    <t>Printing/Copying</t>
  </si>
  <si>
    <t>EXPENSES</t>
  </si>
  <si>
    <t>REVENUE</t>
  </si>
  <si>
    <t>Grants</t>
  </si>
  <si>
    <t>Donations</t>
  </si>
  <si>
    <t>Operating plus Capital</t>
  </si>
  <si>
    <t>OPERATING EXPENSES</t>
  </si>
  <si>
    <t>NOTES</t>
  </si>
  <si>
    <t>Administrative Expenses</t>
  </si>
  <si>
    <t>Sum of revenue sources above (all grants and donations).</t>
  </si>
  <si>
    <t>REVENUE REQUIRED TO MEET EXPENSES</t>
  </si>
  <si>
    <t>SOURCES</t>
  </si>
  <si>
    <t>Telephone/Inet</t>
  </si>
  <si>
    <t>Austin Community Foundation</t>
  </si>
  <si>
    <t>Church/Civic/Corporation</t>
  </si>
  <si>
    <t>Fundraising/Communication Sub-total</t>
  </si>
  <si>
    <t>CM Construction Staff</t>
  </si>
  <si>
    <t>VM Volunteer Management</t>
  </si>
  <si>
    <t>VM Volunteer Coordinator</t>
  </si>
  <si>
    <t>VM Volunteer Staff</t>
  </si>
  <si>
    <t xml:space="preserve"> ED Admin Assistant</t>
  </si>
  <si>
    <t>Construction Equipment</t>
  </si>
  <si>
    <t>Copier Lease</t>
  </si>
  <si>
    <t>Total Operating Expenses</t>
  </si>
  <si>
    <t>Total First Year Expenses</t>
  </si>
  <si>
    <t>Software</t>
  </si>
  <si>
    <t>Office/Building Expenses</t>
  </si>
  <si>
    <t>Office/Building Sub-total</t>
  </si>
  <si>
    <t>Business operating insurance</t>
  </si>
  <si>
    <t>Legal Fees</t>
  </si>
  <si>
    <t>Office Supplies</t>
  </si>
  <si>
    <t>Misc Office Expenses</t>
  </si>
  <si>
    <t>Administrative Expense Sub-total</t>
  </si>
  <si>
    <t>Fundraising/Communication Expenses</t>
  </si>
  <si>
    <t xml:space="preserve">letterhead, busines cards, brochure, </t>
  </si>
  <si>
    <t>Fundraising</t>
  </si>
  <si>
    <t>Personnel Sub-total</t>
  </si>
  <si>
    <t>D&amp;O</t>
  </si>
  <si>
    <t>Contract Labor</t>
  </si>
  <si>
    <t>Renters Insurance</t>
  </si>
  <si>
    <t>Capital Expenditures</t>
  </si>
  <si>
    <t>Office Furniture</t>
  </si>
  <si>
    <t>Private, Corporate, Non-profit</t>
  </si>
  <si>
    <t>TOTAL Capital</t>
  </si>
  <si>
    <t>Server</t>
  </si>
  <si>
    <t>Personnel Expenses</t>
  </si>
  <si>
    <t>Employer FICA/TEC/WorkComp</t>
  </si>
  <si>
    <t>Community Training/Outreach</t>
  </si>
  <si>
    <t>Staff Travel/Training Fees</t>
  </si>
  <si>
    <t>Postage/PO Box</t>
  </si>
  <si>
    <t>**30-50 homes/yr Materials/Supplies</t>
  </si>
  <si>
    <t>Sub-Total Donations</t>
  </si>
  <si>
    <t>TOTAL PROJECTED REVENUE</t>
  </si>
  <si>
    <t>Accounting, bookkeeping and audit fees</t>
  </si>
  <si>
    <t>Mileage (9 employees)</t>
  </si>
  <si>
    <t xml:space="preserve">Office Rent </t>
  </si>
  <si>
    <t>venthood/refrigerator/Range but no washer or dryer</t>
  </si>
  <si>
    <t>Computers for seven staff at $600 each.</t>
  </si>
  <si>
    <t>Discounted cost for a phone system</t>
  </si>
  <si>
    <t>CM Construction  Supervisor</t>
  </si>
  <si>
    <t>Construction (CM) Project Manager</t>
  </si>
  <si>
    <t>Construction Expenses</t>
  </si>
  <si>
    <t>.55/mile in 2012, .65/mile in  2013 *avg 200 mi./mo./empl.</t>
  </si>
  <si>
    <t xml:space="preserve">Case Management </t>
  </si>
  <si>
    <t xml:space="preserve">BCLTRT Exec. Dir. </t>
  </si>
  <si>
    <t>Other Construction and Unmet Needs</t>
  </si>
  <si>
    <t>Case Management Supervisor</t>
  </si>
  <si>
    <t xml:space="preserve"> Rebuild Resource Manager</t>
  </si>
  <si>
    <t>Bastrop County Long Term Recovery Team Two Year Budget</t>
  </si>
  <si>
    <t xml:space="preserve">Bastrop County Long Term Recovery Team Two-Year Budget 2012 - 2013 </t>
  </si>
  <si>
    <t>PR/Ads/Promo Items</t>
  </si>
  <si>
    <t>Web Hosting/Domains/Signage</t>
  </si>
  <si>
    <t>CC Processing Fees</t>
  </si>
  <si>
    <t>Hyatt/Fundraising</t>
  </si>
  <si>
    <t>Kaboom Matching Grant</t>
  </si>
  <si>
    <t>Printers/Computers</t>
  </si>
  <si>
    <t>Office Repairs</t>
  </si>
  <si>
    <t>Assumes volunteer labor AND Owner brings 15% of material cost on average: 35 homes in 2012, 30 homes in 2013.  Cost estimate: $50,000 per house for materials including HVAC, plumbing, electrical, foundation, builder's risk, hazard insurance, survey, utilities, title, &amp; termite treatment.</t>
  </si>
  <si>
    <t xml:space="preserve">Meadows Foundation </t>
  </si>
  <si>
    <t>PROJECTED FUNDING OVER/UNDER</t>
  </si>
  <si>
    <t>Sub-Total Grants</t>
  </si>
  <si>
    <t>Client Funds</t>
  </si>
  <si>
    <t>Sub-Total Client Funds</t>
  </si>
  <si>
    <t>Individuals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</si>
</sst>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$-409]dddd\,\ mmmm\ dd\,\ yyyy"/>
    <numFmt numFmtId="167" formatCode="&quot;$&quot;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[$-409]h:mm:ss\ AM/PM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Fill="1" applyAlignment="1">
      <alignment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6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Border="1" applyAlignment="1">
      <alignment/>
    </xf>
    <xf numFmtId="165" fontId="6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6" fillId="0" borderId="24" xfId="0" applyNumberFormat="1" applyFont="1" applyBorder="1" applyAlignment="1">
      <alignment/>
    </xf>
    <xf numFmtId="165" fontId="6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17" xfId="0" applyFont="1" applyBorder="1" applyAlignment="1">
      <alignment/>
    </xf>
    <xf numFmtId="0" fontId="1" fillId="33" borderId="17" xfId="0" applyFont="1" applyFill="1" applyBorder="1" applyAlignment="1">
      <alignment horizontal="left" indent="2"/>
    </xf>
    <xf numFmtId="49" fontId="1" fillId="33" borderId="17" xfId="0" applyNumberFormat="1" applyFont="1" applyFill="1" applyBorder="1" applyAlignment="1">
      <alignment horizontal="left" indent="2"/>
    </xf>
    <xf numFmtId="49" fontId="1" fillId="33" borderId="17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1" fillId="0" borderId="17" xfId="0" applyFont="1" applyBorder="1" applyAlignment="1">
      <alignment horizontal="left" indent="2"/>
    </xf>
    <xf numFmtId="0" fontId="1" fillId="0" borderId="17" xfId="0" applyFont="1" applyBorder="1" applyAlignment="1">
      <alignment horizontal="righ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165" fontId="7" fillId="0" borderId="17" xfId="0" applyNumberFormat="1" applyFont="1" applyBorder="1" applyAlignment="1">
      <alignment/>
    </xf>
    <xf numFmtId="165" fontId="6" fillId="0" borderId="17" xfId="0" applyNumberFormat="1" applyFont="1" applyBorder="1" applyAlignment="1">
      <alignment/>
    </xf>
    <xf numFmtId="165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9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1" xfId="0" applyNumberForma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11" xfId="0" applyNumberFormat="1" applyFont="1" applyFill="1" applyBorder="1" applyAlignment="1">
      <alignment/>
    </xf>
    <xf numFmtId="0" fontId="0" fillId="34" borderId="0" xfId="0" applyFont="1" applyFill="1" applyAlignment="1">
      <alignment horizontal="right"/>
    </xf>
    <xf numFmtId="165" fontId="0" fillId="34" borderId="11" xfId="0" applyNumberFormat="1" applyFont="1" applyFill="1" applyBorder="1" applyAlignment="1">
      <alignment/>
    </xf>
    <xf numFmtId="165" fontId="0" fillId="34" borderId="11" xfId="0" applyNumberFormat="1" applyFont="1" applyFill="1" applyBorder="1" applyAlignment="1">
      <alignment/>
    </xf>
    <xf numFmtId="165" fontId="0" fillId="34" borderId="11" xfId="0" applyNumberForma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indent="1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8" fillId="34" borderId="0" xfId="0" applyFont="1" applyFill="1" applyAlignment="1">
      <alignment horizontal="right" indent="1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Border="1" applyAlignment="1">
      <alignment/>
    </xf>
    <xf numFmtId="0" fontId="12" fillId="34" borderId="0" xfId="0" applyFont="1" applyFill="1" applyAlignment="1">
      <alignment/>
    </xf>
    <xf numFmtId="1" fontId="14" fillId="0" borderId="0" xfId="0" applyNumberFormat="1" applyFont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 quotePrefix="1">
      <alignment/>
    </xf>
    <xf numFmtId="10" fontId="12" fillId="0" borderId="0" xfId="0" applyNumberFormat="1" applyFont="1" applyAlignment="1">
      <alignment/>
    </xf>
    <xf numFmtId="3" fontId="12" fillId="34" borderId="0" xfId="0" applyNumberFormat="1" applyFont="1" applyFill="1" applyAlignment="1">
      <alignment/>
    </xf>
    <xf numFmtId="3" fontId="12" fillId="0" borderId="0" xfId="0" applyNumberFormat="1" applyFont="1" applyAlignment="1" quotePrefix="1">
      <alignment/>
    </xf>
    <xf numFmtId="3" fontId="12" fillId="34" borderId="0" xfId="0" applyNumberFormat="1" applyFont="1" applyFill="1" applyAlignment="1">
      <alignment horizontal="left" vertical="top" wrapText="1"/>
    </xf>
    <xf numFmtId="0" fontId="13" fillId="34" borderId="0" xfId="0" applyFont="1" applyFill="1" applyAlignment="1">
      <alignment horizontal="left" vertical="top" wrapText="1"/>
    </xf>
    <xf numFmtId="164" fontId="12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right" vertical="top"/>
    </xf>
    <xf numFmtId="6" fontId="0" fillId="0" borderId="0" xfId="0" applyNumberFormat="1" applyFont="1" applyAlignment="1">
      <alignment horizontal="right" vertical="top"/>
    </xf>
    <xf numFmtId="165" fontId="0" fillId="34" borderId="11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165" fontId="1" fillId="0" borderId="30" xfId="0" applyNumberFormat="1" applyFont="1" applyBorder="1" applyAlignment="1">
      <alignment/>
    </xf>
    <xf numFmtId="165" fontId="1" fillId="0" borderId="31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0" fontId="14" fillId="0" borderId="32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7" fillId="0" borderId="21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165" fontId="7" fillId="0" borderId="17" xfId="0" applyNumberFormat="1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0" fillId="0" borderId="22" xfId="0" applyFill="1" applyBorder="1" applyAlignment="1">
      <alignment/>
    </xf>
    <xf numFmtId="0" fontId="7" fillId="0" borderId="20" xfId="0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65" fontId="0" fillId="34" borderId="11" xfId="0" applyNumberFormat="1" applyFont="1" applyFill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165" fontId="6" fillId="34" borderId="11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 horizontal="right"/>
    </xf>
    <xf numFmtId="165" fontId="7" fillId="0" borderId="34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7" xfId="0" applyFont="1" applyBorder="1" applyAlignment="1">
      <alignment/>
    </xf>
    <xf numFmtId="49" fontId="1" fillId="33" borderId="11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PageLayoutView="0" workbookViewId="0" topLeftCell="A22">
      <selection activeCell="E48" sqref="E48"/>
    </sheetView>
  </sheetViews>
  <sheetFormatPr defaultColWidth="8.7109375" defaultRowHeight="12.75"/>
  <cols>
    <col min="1" max="1" width="3.7109375" style="0" customWidth="1"/>
    <col min="2" max="2" width="31.28125" style="72" customWidth="1"/>
    <col min="3" max="3" width="3.421875" style="15" customWidth="1"/>
    <col min="4" max="4" width="11.8515625" style="0" bestFit="1" customWidth="1"/>
    <col min="5" max="5" width="11.00390625" style="0" bestFit="1" customWidth="1"/>
    <col min="6" max="6" width="62.8515625" style="84" customWidth="1"/>
  </cols>
  <sheetData>
    <row r="1" spans="2:3" ht="18">
      <c r="B1" s="74" t="s">
        <v>71</v>
      </c>
      <c r="C1" s="3"/>
    </row>
    <row r="3" spans="1:6" ht="16.5">
      <c r="A3" s="75" t="s">
        <v>3</v>
      </c>
      <c r="E3" s="1"/>
      <c r="F3" s="89"/>
    </row>
    <row r="4" spans="2:6" ht="13.5">
      <c r="B4" s="76" t="s">
        <v>8</v>
      </c>
      <c r="D4" s="61">
        <v>2012</v>
      </c>
      <c r="E4" s="61">
        <v>2013</v>
      </c>
      <c r="F4" s="105" t="s">
        <v>9</v>
      </c>
    </row>
    <row r="5" spans="2:6" ht="13.5">
      <c r="B5" s="76" t="s">
        <v>10</v>
      </c>
      <c r="D5" s="63"/>
      <c r="E5" s="62"/>
      <c r="F5" s="87"/>
    </row>
    <row r="6" spans="2:6" ht="13.5">
      <c r="B6" s="73" t="s">
        <v>1</v>
      </c>
      <c r="D6" s="63">
        <v>8</v>
      </c>
      <c r="E6" s="63">
        <v>0</v>
      </c>
      <c r="F6" s="87"/>
    </row>
    <row r="7" spans="2:6" ht="13.5">
      <c r="B7" s="77" t="s">
        <v>30</v>
      </c>
      <c r="C7" s="14"/>
      <c r="D7" s="63">
        <v>900</v>
      </c>
      <c r="E7" s="63">
        <v>1000</v>
      </c>
      <c r="F7" s="90" t="s">
        <v>39</v>
      </c>
    </row>
    <row r="8" spans="2:6" ht="13.5">
      <c r="B8" s="77" t="s">
        <v>31</v>
      </c>
      <c r="C8" s="14"/>
      <c r="D8" s="63">
        <v>973</v>
      </c>
      <c r="E8" s="63">
        <v>100</v>
      </c>
      <c r="F8" s="91"/>
    </row>
    <row r="9" spans="2:5" ht="13.5">
      <c r="B9" s="77" t="s">
        <v>55</v>
      </c>
      <c r="C9" s="14"/>
      <c r="D9" s="69">
        <v>11200</v>
      </c>
      <c r="E9" s="69">
        <v>20000</v>
      </c>
    </row>
    <row r="10" spans="2:5" ht="13.5">
      <c r="B10" s="77" t="s">
        <v>24</v>
      </c>
      <c r="C10" s="14"/>
      <c r="D10" s="63">
        <v>445</v>
      </c>
      <c r="E10" s="63">
        <v>1200</v>
      </c>
    </row>
    <row r="11" spans="2:5" ht="13.5">
      <c r="B11" s="77" t="s">
        <v>32</v>
      </c>
      <c r="C11" s="14"/>
      <c r="D11" s="63">
        <v>5194</v>
      </c>
      <c r="E11" s="63">
        <v>3500</v>
      </c>
    </row>
    <row r="12" spans="2:5" ht="13.5">
      <c r="B12" s="77" t="s">
        <v>51</v>
      </c>
      <c r="C12" s="14"/>
      <c r="D12" s="63">
        <v>417</v>
      </c>
      <c r="E12" s="63">
        <v>1600</v>
      </c>
    </row>
    <row r="13" spans="2:5" ht="13.5">
      <c r="B13" s="77" t="s">
        <v>72</v>
      </c>
      <c r="C13" s="14"/>
      <c r="D13" s="63">
        <v>892</v>
      </c>
      <c r="E13" s="63">
        <v>750</v>
      </c>
    </row>
    <row r="14" spans="2:5" ht="13.5">
      <c r="B14" s="77" t="s">
        <v>2</v>
      </c>
      <c r="C14" s="14"/>
      <c r="D14" s="63">
        <v>531</v>
      </c>
      <c r="E14" s="63">
        <v>500</v>
      </c>
    </row>
    <row r="15" spans="2:6" ht="13.5">
      <c r="B15" s="77" t="s">
        <v>56</v>
      </c>
      <c r="C15" s="14"/>
      <c r="D15" s="63">
        <v>5503</v>
      </c>
      <c r="E15" s="63">
        <v>14040</v>
      </c>
      <c r="F15" s="84" t="s">
        <v>64</v>
      </c>
    </row>
    <row r="16" spans="2:5" ht="13.5">
      <c r="B16" s="77" t="s">
        <v>14</v>
      </c>
      <c r="C16" s="14"/>
      <c r="D16" s="63">
        <v>1937</v>
      </c>
      <c r="E16" s="63">
        <v>3000</v>
      </c>
    </row>
    <row r="17" spans="2:5" ht="13.5">
      <c r="B17" s="77" t="s">
        <v>73</v>
      </c>
      <c r="C17" s="14"/>
      <c r="D17" s="63">
        <v>1467</v>
      </c>
      <c r="E17" s="63">
        <v>480</v>
      </c>
    </row>
    <row r="18" spans="2:5" ht="13.5">
      <c r="B18" s="77" t="s">
        <v>49</v>
      </c>
      <c r="C18" s="14"/>
      <c r="D18" s="63">
        <v>200</v>
      </c>
      <c r="E18" s="63">
        <v>500</v>
      </c>
    </row>
    <row r="19" spans="2:5" ht="13.5">
      <c r="B19" s="77" t="s">
        <v>50</v>
      </c>
      <c r="C19" s="14"/>
      <c r="D19" s="63">
        <v>333</v>
      </c>
      <c r="E19" s="63">
        <v>500</v>
      </c>
    </row>
    <row r="20" spans="2:5" ht="13.5">
      <c r="B20" s="77" t="s">
        <v>33</v>
      </c>
      <c r="C20" s="14"/>
      <c r="D20" s="63">
        <v>544</v>
      </c>
      <c r="E20" s="63">
        <v>0</v>
      </c>
    </row>
    <row r="21" spans="2:6" ht="13.5">
      <c r="B21" s="79" t="s">
        <v>34</v>
      </c>
      <c r="C21" s="16"/>
      <c r="D21" s="5">
        <f>SUM(D6:D20)</f>
        <v>30544</v>
      </c>
      <c r="E21" s="5">
        <f>SUM(E6:E20)</f>
        <v>47170</v>
      </c>
      <c r="F21" s="92"/>
    </row>
    <row r="22" spans="4:5" ht="13.5">
      <c r="D22" s="6"/>
      <c r="E22" s="6"/>
    </row>
    <row r="23" spans="2:6" ht="13.5">
      <c r="B23" s="76" t="s">
        <v>35</v>
      </c>
      <c r="D23" s="7"/>
      <c r="E23" s="7"/>
      <c r="F23" s="90"/>
    </row>
    <row r="24" spans="2:5" ht="13.5">
      <c r="B24" s="77" t="s">
        <v>72</v>
      </c>
      <c r="C24" s="14"/>
      <c r="D24" s="63">
        <v>1200</v>
      </c>
      <c r="E24" s="63">
        <v>500</v>
      </c>
    </row>
    <row r="25" spans="2:5" ht="13.5">
      <c r="B25" s="77" t="s">
        <v>74</v>
      </c>
      <c r="C25" s="14"/>
      <c r="D25" s="119">
        <v>1182.45</v>
      </c>
      <c r="E25" s="63">
        <v>600</v>
      </c>
    </row>
    <row r="26" spans="2:6" ht="13.5">
      <c r="B26" s="77" t="s">
        <v>2</v>
      </c>
      <c r="C26" s="14"/>
      <c r="D26" s="63">
        <v>3047.58</v>
      </c>
      <c r="E26" s="63">
        <v>2000</v>
      </c>
      <c r="F26" s="84" t="s">
        <v>36</v>
      </c>
    </row>
    <row r="27" spans="2:5" ht="13.5">
      <c r="B27" s="77" t="s">
        <v>75</v>
      </c>
      <c r="C27" s="14"/>
      <c r="D27" s="63">
        <v>30076.3</v>
      </c>
      <c r="E27" s="63">
        <v>20000</v>
      </c>
    </row>
    <row r="28" spans="2:6" ht="13.5">
      <c r="B28" s="79" t="s">
        <v>17</v>
      </c>
      <c r="C28" s="16"/>
      <c r="D28" s="67">
        <f>SUM(D24:D27)</f>
        <v>35506.33</v>
      </c>
      <c r="E28" s="67">
        <f>SUM(E24:E27)</f>
        <v>23100</v>
      </c>
      <c r="F28" s="92"/>
    </row>
    <row r="29" spans="2:6" ht="13.5">
      <c r="B29" s="79"/>
      <c r="C29" s="16"/>
      <c r="D29" s="5"/>
      <c r="E29" s="5"/>
      <c r="F29" s="92"/>
    </row>
    <row r="30" spans="2:6" ht="13.5">
      <c r="B30" s="76" t="s">
        <v>47</v>
      </c>
      <c r="D30" s="7"/>
      <c r="E30" s="7"/>
      <c r="F30" s="90"/>
    </row>
    <row r="31" spans="2:5" ht="13.5">
      <c r="B31" s="80" t="s">
        <v>0</v>
      </c>
      <c r="C31" s="14"/>
      <c r="D31" s="7"/>
      <c r="E31" s="7"/>
    </row>
    <row r="32" spans="2:5" ht="13.5">
      <c r="B32" s="77" t="s">
        <v>66</v>
      </c>
      <c r="C32" s="14"/>
      <c r="D32" s="63">
        <v>12500</v>
      </c>
      <c r="E32" s="63">
        <v>50000</v>
      </c>
    </row>
    <row r="33" spans="2:5" ht="13.5">
      <c r="B33" s="78" t="s">
        <v>22</v>
      </c>
      <c r="C33" s="14"/>
      <c r="D33" s="63">
        <v>3900</v>
      </c>
      <c r="E33" s="63">
        <v>15600</v>
      </c>
    </row>
    <row r="34" spans="2:5" ht="13.5">
      <c r="B34" s="81" t="s">
        <v>68</v>
      </c>
      <c r="C34" s="14"/>
      <c r="D34" s="63">
        <v>18525</v>
      </c>
      <c r="E34" s="63">
        <v>40000</v>
      </c>
    </row>
    <row r="35" spans="2:5" ht="12" customHeight="1">
      <c r="B35" s="81" t="s">
        <v>65</v>
      </c>
      <c r="C35" s="68"/>
      <c r="D35" s="70">
        <v>6250</v>
      </c>
      <c r="E35" s="69">
        <v>25000</v>
      </c>
    </row>
    <row r="36" spans="2:5" ht="13.5">
      <c r="B36" s="77" t="s">
        <v>19</v>
      </c>
      <c r="D36" s="69">
        <v>0</v>
      </c>
      <c r="E36" s="65">
        <v>0</v>
      </c>
    </row>
    <row r="37" spans="2:5" ht="13.5">
      <c r="B37" s="77" t="s">
        <v>20</v>
      </c>
      <c r="D37" s="69">
        <v>16595</v>
      </c>
      <c r="E37" s="65">
        <v>30000</v>
      </c>
    </row>
    <row r="38" spans="2:5" ht="13.5">
      <c r="B38" s="78" t="s">
        <v>21</v>
      </c>
      <c r="D38" s="69">
        <v>0</v>
      </c>
      <c r="E38" s="65">
        <v>0</v>
      </c>
    </row>
    <row r="39" spans="2:5" ht="13.5">
      <c r="B39" s="77" t="s">
        <v>61</v>
      </c>
      <c r="D39" s="71">
        <v>50000</v>
      </c>
      <c r="E39" s="65">
        <v>50000</v>
      </c>
    </row>
    <row r="40" spans="2:5" ht="13.5">
      <c r="B40" s="78" t="s">
        <v>18</v>
      </c>
      <c r="D40" s="65">
        <v>0</v>
      </c>
      <c r="E40" s="65">
        <v>0</v>
      </c>
    </row>
    <row r="41" spans="2:5" ht="13.5">
      <c r="B41" s="78" t="s">
        <v>69</v>
      </c>
      <c r="C41" s="14"/>
      <c r="D41" s="119">
        <v>8870</v>
      </c>
      <c r="E41" s="63">
        <v>24000</v>
      </c>
    </row>
    <row r="42" spans="2:6" ht="13.5">
      <c r="B42" s="78" t="s">
        <v>48</v>
      </c>
      <c r="C42" s="14"/>
      <c r="D42" s="64">
        <f>SUM(D32:D41)*F42</f>
        <v>11197.44</v>
      </c>
      <c r="E42" s="64">
        <f>SUM(E32:E41)*F42</f>
        <v>22521.600000000002</v>
      </c>
      <c r="F42" s="97">
        <v>0.096</v>
      </c>
    </row>
    <row r="43" spans="2:5" ht="13.5">
      <c r="B43" s="80" t="s">
        <v>40</v>
      </c>
      <c r="D43" s="6"/>
      <c r="E43" s="6"/>
    </row>
    <row r="44" spans="2:5" ht="13.5">
      <c r="B44" s="77" t="s">
        <v>62</v>
      </c>
      <c r="D44" s="71">
        <v>24160</v>
      </c>
      <c r="E44" s="64">
        <v>0</v>
      </c>
    </row>
    <row r="45" spans="2:6" ht="13.5">
      <c r="B45" s="79" t="s">
        <v>38</v>
      </c>
      <c r="C45" s="16"/>
      <c r="D45" s="67">
        <f>SUM(D32:D44)</f>
        <v>151997.44</v>
      </c>
      <c r="E45" s="67">
        <f>SUM(E32:E44)</f>
        <v>257121.6</v>
      </c>
      <c r="F45" s="92"/>
    </row>
    <row r="46" spans="4:5" ht="13.5">
      <c r="D46" s="6"/>
      <c r="E46" s="6"/>
    </row>
    <row r="47" spans="2:5" ht="13.5">
      <c r="B47" s="82" t="s">
        <v>28</v>
      </c>
      <c r="C47" s="18"/>
      <c r="D47" s="4"/>
      <c r="E47" s="4"/>
    </row>
    <row r="48" spans="2:5" ht="13.5">
      <c r="B48" s="73" t="s">
        <v>57</v>
      </c>
      <c r="C48" s="16"/>
      <c r="D48" s="69">
        <v>15276</v>
      </c>
      <c r="E48" s="63">
        <v>24000</v>
      </c>
    </row>
    <row r="49" spans="2:5" ht="13.5">
      <c r="B49" s="77" t="s">
        <v>41</v>
      </c>
      <c r="C49" s="16"/>
      <c r="D49" s="69">
        <v>795</v>
      </c>
      <c r="E49" s="63">
        <v>900</v>
      </c>
    </row>
    <row r="50" spans="2:5" ht="13.5">
      <c r="B50" s="79" t="s">
        <v>29</v>
      </c>
      <c r="C50" s="16"/>
      <c r="D50" s="66">
        <f>SUM(D48:D49)</f>
        <v>16071</v>
      </c>
      <c r="E50" s="66">
        <f>SUM(E48:E49)</f>
        <v>24900</v>
      </c>
    </row>
    <row r="51" spans="2:6" ht="13.5">
      <c r="B51" s="79"/>
      <c r="C51" s="16"/>
      <c r="D51" s="4"/>
      <c r="E51" s="4"/>
      <c r="F51" s="85"/>
    </row>
    <row r="52" spans="2:5" ht="13.5">
      <c r="B52" s="82" t="s">
        <v>63</v>
      </c>
      <c r="C52" s="21"/>
      <c r="D52" s="22"/>
      <c r="E52" s="4"/>
    </row>
    <row r="53" spans="2:6" s="101" customFormat="1" ht="40.5">
      <c r="B53" s="98" t="s">
        <v>52</v>
      </c>
      <c r="C53" s="99"/>
      <c r="D53" s="100">
        <f>35*50000*0.85</f>
        <v>1487500</v>
      </c>
      <c r="E53" s="100">
        <f>30*50000*0.85</f>
        <v>1275000</v>
      </c>
      <c r="F53" s="95" t="s">
        <v>79</v>
      </c>
    </row>
    <row r="54" spans="2:6" ht="13.5">
      <c r="B54" s="106" t="s">
        <v>76</v>
      </c>
      <c r="C54" s="16"/>
      <c r="D54" s="69">
        <v>3225</v>
      </c>
      <c r="E54" s="69">
        <v>0</v>
      </c>
      <c r="F54" s="96" t="s">
        <v>58</v>
      </c>
    </row>
    <row r="55" spans="2:6" ht="13.5">
      <c r="B55" s="106" t="s">
        <v>67</v>
      </c>
      <c r="C55" s="16"/>
      <c r="D55" s="69">
        <v>5000</v>
      </c>
      <c r="E55" s="69">
        <v>50000</v>
      </c>
      <c r="F55" s="93"/>
    </row>
    <row r="56" spans="3:6" ht="13.5">
      <c r="C56" s="19"/>
      <c r="D56" s="102">
        <f>SUM(D53:D55)</f>
        <v>1495725</v>
      </c>
      <c r="E56" s="102">
        <f>SUM(E53:E55)</f>
        <v>1325000</v>
      </c>
      <c r="F56" s="85"/>
    </row>
    <row r="57" spans="3:6" ht="13.5">
      <c r="C57" s="19"/>
      <c r="D57" s="104"/>
      <c r="E57" s="104"/>
      <c r="F57" s="85"/>
    </row>
    <row r="58" spans="2:6" ht="13.5">
      <c r="B58" s="83" t="s">
        <v>25</v>
      </c>
      <c r="C58" s="19"/>
      <c r="D58" s="103">
        <f>D21+D28+D45+D50+D56</f>
        <v>1729843.77</v>
      </c>
      <c r="E58" s="103">
        <f>E21+E28+E45+E50+E56</f>
        <v>1677291.6</v>
      </c>
      <c r="F58" s="85"/>
    </row>
    <row r="59" spans="3:6" ht="13.5">
      <c r="C59" s="19"/>
      <c r="D59" s="9"/>
      <c r="E59" s="9"/>
      <c r="F59" s="86"/>
    </row>
    <row r="60" spans="2:6" ht="13.5">
      <c r="B60" s="76" t="s">
        <v>42</v>
      </c>
      <c r="C60" s="19"/>
      <c r="D60" s="8"/>
      <c r="E60" s="8"/>
      <c r="F60" s="94"/>
    </row>
    <row r="61" spans="2:6" ht="13.5">
      <c r="B61" s="73" t="s">
        <v>27</v>
      </c>
      <c r="D61" s="120">
        <v>500</v>
      </c>
      <c r="E61" s="122">
        <v>0</v>
      </c>
      <c r="F61" s="85"/>
    </row>
    <row r="62" spans="2:6" ht="15">
      <c r="B62" s="73" t="s">
        <v>77</v>
      </c>
      <c r="C62" s="20"/>
      <c r="D62" s="121">
        <v>3259</v>
      </c>
      <c r="E62" s="122">
        <v>0</v>
      </c>
      <c r="F62" s="88" t="s">
        <v>59</v>
      </c>
    </row>
    <row r="63" spans="2:6" ht="13.5">
      <c r="B63" s="73" t="s">
        <v>46</v>
      </c>
      <c r="D63" s="121">
        <v>0</v>
      </c>
      <c r="E63" s="122">
        <v>0</v>
      </c>
      <c r="F63" s="88"/>
    </row>
    <row r="64" spans="2:6" ht="13.5">
      <c r="B64" s="73" t="s">
        <v>78</v>
      </c>
      <c r="D64" s="121">
        <v>452</v>
      </c>
      <c r="E64" s="122">
        <v>500</v>
      </c>
      <c r="F64" s="88" t="s">
        <v>60</v>
      </c>
    </row>
    <row r="65" spans="2:6" ht="13.5">
      <c r="B65" s="106" t="s">
        <v>23</v>
      </c>
      <c r="D65" s="121">
        <v>2000</v>
      </c>
      <c r="E65" s="122">
        <v>0</v>
      </c>
      <c r="F65" s="88"/>
    </row>
    <row r="66" spans="2:5" ht="13.5">
      <c r="B66" s="73" t="s">
        <v>43</v>
      </c>
      <c r="D66" s="120">
        <v>736</v>
      </c>
      <c r="E66" s="122">
        <v>0</v>
      </c>
    </row>
    <row r="67" spans="2:5" ht="13.5">
      <c r="B67" s="79" t="s">
        <v>45</v>
      </c>
      <c r="D67" s="67">
        <f>SUM(D61:D66)</f>
        <v>6947</v>
      </c>
      <c r="E67" s="67">
        <f>SUM(E61:E66)</f>
        <v>500</v>
      </c>
    </row>
    <row r="69" spans="2:6" ht="15">
      <c r="B69" s="76" t="s">
        <v>26</v>
      </c>
      <c r="D69" s="11">
        <f>D58+D67</f>
        <v>1736790.77</v>
      </c>
      <c r="E69" s="11">
        <f>E58+E67</f>
        <v>1677791.6</v>
      </c>
      <c r="F69" s="84" t="s">
        <v>7</v>
      </c>
    </row>
  </sheetData>
  <sheetProtection/>
  <printOptions horizontalCentered="1" verticalCentered="1"/>
  <pageMargins left="0.7" right="0.7" top="0.75" bottom="0.75" header="0.3" footer="0.3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tabSelected="1" zoomScalePageLayoutView="0" workbookViewId="0" topLeftCell="A10">
      <selection activeCell="C18" sqref="C18"/>
    </sheetView>
  </sheetViews>
  <sheetFormatPr defaultColWidth="8.7109375" defaultRowHeight="12.75"/>
  <cols>
    <col min="1" max="1" width="42.140625" style="0" customWidth="1"/>
    <col min="2" max="3" width="13.140625" style="0" bestFit="1" customWidth="1"/>
  </cols>
  <sheetData>
    <row r="2" ht="18">
      <c r="A2" s="3" t="s">
        <v>70</v>
      </c>
    </row>
    <row r="3" spans="6:11" ht="12.75">
      <c r="F3" s="107"/>
      <c r="G3" s="108"/>
      <c r="H3" s="108"/>
      <c r="I3" s="108"/>
      <c r="J3" s="108"/>
      <c r="K3" s="108"/>
    </row>
    <row r="4" spans="1:11" ht="15">
      <c r="A4" s="10" t="s">
        <v>4</v>
      </c>
      <c r="C4" s="2"/>
      <c r="F4" s="108"/>
      <c r="G4" s="108"/>
      <c r="H4" s="108"/>
      <c r="I4" s="108"/>
      <c r="J4" s="108"/>
      <c r="K4" s="108"/>
    </row>
    <row r="5" spans="6:11" ht="12.75">
      <c r="F5" s="109"/>
      <c r="G5" s="109"/>
      <c r="H5" s="110"/>
      <c r="I5" s="108"/>
      <c r="J5" s="108"/>
      <c r="K5" s="108"/>
    </row>
    <row r="6" ht="13.5" thickBot="1"/>
    <row r="7" spans="1:11" ht="15">
      <c r="A7" s="54" t="s">
        <v>13</v>
      </c>
      <c r="B7" s="55">
        <v>2012</v>
      </c>
      <c r="C7" s="55">
        <v>2013</v>
      </c>
      <c r="D7" s="60"/>
      <c r="E7" s="25"/>
      <c r="F7" s="25"/>
      <c r="G7" s="25"/>
      <c r="H7" s="25"/>
      <c r="I7" s="25"/>
      <c r="J7" s="25"/>
      <c r="K7" s="26"/>
    </row>
    <row r="8" spans="1:11" ht="15">
      <c r="A8" s="46" t="s">
        <v>5</v>
      </c>
      <c r="B8" s="32"/>
      <c r="C8" s="32"/>
      <c r="D8" s="35"/>
      <c r="E8" s="12"/>
      <c r="F8" s="12"/>
      <c r="G8" s="12"/>
      <c r="H8" s="12"/>
      <c r="I8" s="12"/>
      <c r="J8" s="12"/>
      <c r="K8" s="30"/>
    </row>
    <row r="9" spans="1:11" ht="14.25">
      <c r="A9" s="47" t="s">
        <v>15</v>
      </c>
      <c r="B9" s="115">
        <v>205096.24</v>
      </c>
      <c r="C9" s="115">
        <v>75000</v>
      </c>
      <c r="D9" s="111"/>
      <c r="E9" s="112"/>
      <c r="F9" s="28"/>
      <c r="G9" s="28"/>
      <c r="H9" s="28"/>
      <c r="I9" s="28"/>
      <c r="J9" s="28"/>
      <c r="K9" s="113"/>
    </row>
    <row r="10" spans="1:11" ht="14.25">
      <c r="A10" s="47" t="s">
        <v>80</v>
      </c>
      <c r="B10" s="115">
        <v>150000</v>
      </c>
      <c r="C10" s="115">
        <v>150000</v>
      </c>
      <c r="D10" s="111"/>
      <c r="E10" s="31"/>
      <c r="F10" s="31"/>
      <c r="G10" s="31"/>
      <c r="H10" s="31"/>
      <c r="I10" s="31"/>
      <c r="J10" s="31"/>
      <c r="K10" s="114"/>
    </row>
    <row r="11" spans="1:11" ht="14.25">
      <c r="A11" s="47" t="s">
        <v>85</v>
      </c>
      <c r="B11" s="56">
        <v>5373</v>
      </c>
      <c r="C11" s="56">
        <v>700000</v>
      </c>
      <c r="D11" s="36"/>
      <c r="E11" s="29"/>
      <c r="F11" s="17"/>
      <c r="G11" s="17"/>
      <c r="H11" s="17"/>
      <c r="I11" s="17"/>
      <c r="J11" s="17"/>
      <c r="K11" s="27"/>
    </row>
    <row r="12" spans="1:11" ht="14.25">
      <c r="A12" s="48" t="s">
        <v>16</v>
      </c>
      <c r="B12" s="115">
        <v>643565</v>
      </c>
      <c r="C12" s="115">
        <v>273000</v>
      </c>
      <c r="D12" s="36"/>
      <c r="E12" s="23"/>
      <c r="F12" s="12"/>
      <c r="G12" s="12"/>
      <c r="H12" s="12"/>
      <c r="I12" s="12"/>
      <c r="J12" s="12"/>
      <c r="K12" s="30"/>
    </row>
    <row r="13" spans="1:11" ht="14.25">
      <c r="A13" s="48" t="s">
        <v>37</v>
      </c>
      <c r="B13" s="115">
        <v>178324</v>
      </c>
      <c r="C13" s="115">
        <v>128000</v>
      </c>
      <c r="D13" s="36"/>
      <c r="E13" s="112"/>
      <c r="F13" s="28"/>
      <c r="G13" s="28"/>
      <c r="H13" s="28"/>
      <c r="I13" s="28"/>
      <c r="J13" s="28"/>
      <c r="K13" s="27"/>
    </row>
    <row r="14" spans="1:11" ht="14.25">
      <c r="A14" s="48"/>
      <c r="B14" s="56"/>
      <c r="C14" s="115"/>
      <c r="D14" s="111"/>
      <c r="E14" s="31"/>
      <c r="F14" s="31"/>
      <c r="G14" s="31"/>
      <c r="H14" s="31"/>
      <c r="I14" s="31"/>
      <c r="J14" s="12"/>
      <c r="K14" s="30"/>
    </row>
    <row r="15" spans="1:11" ht="15">
      <c r="A15" s="49" t="s">
        <v>82</v>
      </c>
      <c r="B15" s="57">
        <f>SUM(B9:B14)</f>
        <v>1182358.24</v>
      </c>
      <c r="C15" s="57">
        <f>SUM(C9:C14)</f>
        <v>1326000</v>
      </c>
      <c r="D15" s="37"/>
      <c r="E15" s="12"/>
      <c r="F15" s="12"/>
      <c r="G15" s="12"/>
      <c r="H15" s="12"/>
      <c r="I15" s="12"/>
      <c r="J15" s="12"/>
      <c r="K15" s="30"/>
    </row>
    <row r="16" spans="1:11" ht="14.25">
      <c r="A16" s="125"/>
      <c r="B16" s="56"/>
      <c r="C16" s="128"/>
      <c r="D16" s="37"/>
      <c r="E16" s="12"/>
      <c r="F16" s="12"/>
      <c r="G16" s="12"/>
      <c r="H16" s="12"/>
      <c r="I16" s="12"/>
      <c r="J16" s="12"/>
      <c r="K16" s="30"/>
    </row>
    <row r="17" spans="1:11" ht="14.25">
      <c r="A17" s="129" t="s">
        <v>83</v>
      </c>
      <c r="B17" s="56">
        <v>251405</v>
      </c>
      <c r="C17" s="127"/>
      <c r="D17" s="37"/>
      <c r="E17" s="12"/>
      <c r="F17" s="12"/>
      <c r="G17" s="12"/>
      <c r="H17" s="12"/>
      <c r="I17" s="12"/>
      <c r="J17" s="12"/>
      <c r="K17" s="30"/>
    </row>
    <row r="18" spans="1:11" ht="14.25">
      <c r="A18" s="125" t="s">
        <v>84</v>
      </c>
      <c r="B18" s="126">
        <v>251405</v>
      </c>
      <c r="C18" s="126">
        <v>100000</v>
      </c>
      <c r="D18" s="37"/>
      <c r="E18" s="12"/>
      <c r="F18" s="12"/>
      <c r="G18" s="12"/>
      <c r="H18" s="12"/>
      <c r="I18" s="12"/>
      <c r="J18" s="12"/>
      <c r="K18" s="30"/>
    </row>
    <row r="19" spans="1:11" ht="14.25">
      <c r="A19" s="125"/>
      <c r="B19" s="126"/>
      <c r="C19" s="127"/>
      <c r="D19" s="17"/>
      <c r="E19" s="17"/>
      <c r="F19" s="17"/>
      <c r="G19" s="17"/>
      <c r="H19" s="17"/>
      <c r="I19" s="17"/>
      <c r="J19" s="17"/>
      <c r="K19" s="27"/>
    </row>
    <row r="20" spans="1:11" ht="15">
      <c r="A20" s="50" t="s">
        <v>6</v>
      </c>
      <c r="B20" s="58"/>
      <c r="C20" s="59"/>
      <c r="D20" s="37"/>
      <c r="E20" s="12"/>
      <c r="F20" s="12"/>
      <c r="G20" s="12"/>
      <c r="H20" s="12"/>
      <c r="I20" s="12"/>
      <c r="J20" s="12"/>
      <c r="K20" s="30"/>
    </row>
    <row r="21" spans="1:11" ht="14.25">
      <c r="A21" s="51" t="s">
        <v>44</v>
      </c>
      <c r="B21" s="115">
        <v>122282</v>
      </c>
      <c r="C21" s="115">
        <v>272000</v>
      </c>
      <c r="D21" s="118"/>
      <c r="E21" s="28"/>
      <c r="F21" s="28"/>
      <c r="G21" s="28"/>
      <c r="H21" s="28"/>
      <c r="I21" s="28"/>
      <c r="J21" s="28"/>
      <c r="K21" s="113"/>
    </row>
    <row r="22" spans="1:11" ht="15">
      <c r="A22" s="52" t="s">
        <v>53</v>
      </c>
      <c r="B22" s="57">
        <f>SUM(B21)</f>
        <v>122282</v>
      </c>
      <c r="C22" s="57">
        <f>SUM(C21)</f>
        <v>272000</v>
      </c>
      <c r="D22" s="37"/>
      <c r="E22" s="12"/>
      <c r="F22" s="12"/>
      <c r="G22" s="12"/>
      <c r="H22" s="12"/>
      <c r="I22" s="12"/>
      <c r="J22" s="12"/>
      <c r="K22" s="30"/>
    </row>
    <row r="23" spans="1:11" ht="14.25">
      <c r="A23" s="34"/>
      <c r="B23" s="58"/>
      <c r="C23" s="59"/>
      <c r="D23" s="35"/>
      <c r="E23" s="17"/>
      <c r="F23" s="17"/>
      <c r="G23" s="17"/>
      <c r="H23" s="17"/>
      <c r="I23" s="17"/>
      <c r="J23" s="17"/>
      <c r="K23" s="27"/>
    </row>
    <row r="24" spans="1:11" ht="15.75" thickBot="1">
      <c r="A24" s="53" t="s">
        <v>54</v>
      </c>
      <c r="B24" s="33">
        <f>B15+B18+B22</f>
        <v>1556045.24</v>
      </c>
      <c r="C24" s="33">
        <f>C15+C18+C22</f>
        <v>1698000</v>
      </c>
      <c r="D24" s="116" t="s">
        <v>11</v>
      </c>
      <c r="E24" s="117"/>
      <c r="F24" s="117"/>
      <c r="G24" s="117"/>
      <c r="H24" s="117"/>
      <c r="I24" s="117"/>
      <c r="J24" s="38"/>
      <c r="K24" s="39"/>
    </row>
    <row r="25" spans="1:11" ht="15">
      <c r="A25" s="10"/>
      <c r="B25" s="40"/>
      <c r="C25" s="40"/>
      <c r="D25" s="43"/>
      <c r="E25" s="28"/>
      <c r="F25" s="28"/>
      <c r="G25" s="17"/>
      <c r="H25" s="17"/>
      <c r="I25" s="17"/>
      <c r="J25" s="17"/>
      <c r="K25" s="17"/>
    </row>
    <row r="26" spans="1:11" ht="15">
      <c r="A26" s="10"/>
      <c r="B26" s="41"/>
      <c r="C26" s="41"/>
      <c r="D26" s="44"/>
      <c r="E26" s="28"/>
      <c r="F26" s="28"/>
      <c r="G26" s="17"/>
      <c r="H26" s="17"/>
      <c r="I26" s="17"/>
      <c r="J26" s="17"/>
      <c r="K26" s="17"/>
    </row>
    <row r="27" spans="2:10" ht="14.25">
      <c r="B27" s="42"/>
      <c r="C27" s="42"/>
      <c r="D27" s="44"/>
      <c r="E27" s="28"/>
      <c r="F27" s="28"/>
      <c r="G27" s="17"/>
      <c r="H27" s="17"/>
      <c r="I27" s="17"/>
      <c r="J27" s="17"/>
    </row>
    <row r="28" spans="1:10" ht="15">
      <c r="A28" s="10" t="s">
        <v>12</v>
      </c>
      <c r="B28" s="24">
        <v>1736791</v>
      </c>
      <c r="C28" s="24">
        <v>1677792</v>
      </c>
      <c r="D28" s="44"/>
      <c r="E28" s="28"/>
      <c r="F28" s="28"/>
      <c r="G28" s="17"/>
      <c r="H28" s="17"/>
      <c r="I28" s="17"/>
      <c r="J28" s="17"/>
    </row>
    <row r="29" spans="2:10" ht="14.25">
      <c r="B29" s="13"/>
      <c r="C29" s="13"/>
      <c r="D29" s="44"/>
      <c r="E29" s="28"/>
      <c r="F29" s="28"/>
      <c r="G29" s="17"/>
      <c r="H29" s="17"/>
      <c r="I29" s="17"/>
      <c r="J29" s="17"/>
    </row>
    <row r="30" spans="1:10" ht="15">
      <c r="A30" s="45" t="s">
        <v>81</v>
      </c>
      <c r="B30" s="24">
        <f>B28-B24</f>
        <v>180745.76</v>
      </c>
      <c r="C30" s="124">
        <f>C28-C24</f>
        <v>-20208</v>
      </c>
      <c r="D30" s="44"/>
      <c r="E30" s="28"/>
      <c r="F30" s="28"/>
      <c r="G30" s="17"/>
      <c r="H30" s="17"/>
      <c r="I30" s="17"/>
      <c r="J30" s="17"/>
    </row>
    <row r="31" spans="4:10" ht="14.25">
      <c r="D31" s="123"/>
      <c r="F31" s="28"/>
      <c r="G31" s="17"/>
      <c r="H31" s="17"/>
      <c r="I31" s="17"/>
      <c r="J31" s="17"/>
    </row>
    <row r="32" ht="12.75">
      <c r="J32" s="17"/>
    </row>
    <row r="33" ht="12.75">
      <c r="J33" s="17"/>
    </row>
  </sheetData>
  <sheetProtection/>
  <printOptions/>
  <pageMargins left="0.75" right="0.75" top="1" bottom="1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foundation communities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Michael.Gatto</dc:creator>
  <cp:keywords/>
  <dc:description/>
  <cp:lastModifiedBy>Owner</cp:lastModifiedBy>
  <cp:lastPrinted>2017-02-07T21:40:33Z</cp:lastPrinted>
  <dcterms:created xsi:type="dcterms:W3CDTF">2007-08-02T01:29:35Z</dcterms:created>
  <dcterms:modified xsi:type="dcterms:W3CDTF">2017-02-07T21:41:10Z</dcterms:modified>
  <cp:category/>
  <cp:version/>
  <cp:contentType/>
  <cp:contentStatus/>
</cp:coreProperties>
</file>